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цены'!$A$1:$R$24</definedName>
  </definedNames>
  <calcPr calcId="144525"/>
</workbook>
</file>

<file path=xl/calcChain.xml><?xml version="1.0" encoding="utf-8"?>
<calcChain xmlns="http://schemas.openxmlformats.org/spreadsheetml/2006/main">
  <c r="O13" i="2" l="1"/>
  <c r="P13" i="2" s="1"/>
  <c r="Q13" i="2" s="1"/>
  <c r="R13" i="2" s="1"/>
  <c r="L13" i="2"/>
  <c r="M13" i="2" s="1"/>
  <c r="N13" i="2" s="1"/>
  <c r="O12" i="2"/>
  <c r="P12" i="2" s="1"/>
  <c r="Q12" i="2" s="1"/>
  <c r="R12" i="2" s="1"/>
  <c r="L12" i="2"/>
  <c r="M12" i="2" s="1"/>
  <c r="N12" i="2" s="1"/>
  <c r="L11" i="2" l="1"/>
  <c r="M11" i="2" s="1"/>
  <c r="N11" i="2" s="1"/>
  <c r="O11" i="2"/>
  <c r="P11" i="2" s="1"/>
  <c r="Q11" i="2" s="1"/>
  <c r="R11" i="2" s="1"/>
  <c r="O10" i="2" l="1"/>
  <c r="P10" i="2" s="1"/>
  <c r="Q10" i="2" s="1"/>
  <c r="R10" i="2" s="1"/>
  <c r="L10" i="2"/>
  <c r="M10" i="2" s="1"/>
  <c r="N10" i="2" s="1"/>
  <c r="R14" i="2" l="1"/>
  <c r="L17" i="2" s="1"/>
</calcChain>
</file>

<file path=xl/sharedStrings.xml><?xml version="1.0" encoding="utf-8"?>
<sst xmlns="http://schemas.openxmlformats.org/spreadsheetml/2006/main" count="43" uniqueCount="36">
  <si>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</si>
  <si>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</si>
  <si>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</si>
  <si>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</si>
  <si>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</si>
  <si>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</si>
  <si>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</si>
  <si>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</si>
  <si>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</si>
  <si>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</si>
  <si>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</si>
  <si>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</si>
  <si>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</si>
  <si>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</si>
  <si>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</si>
  <si>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</si>
  <si>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</si>
  <si>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</si>
  <si>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</si>
  <si>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</si>
  <si>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</si>
  <si>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</si>
  <si>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</si>
  <si>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пар</t>
  </si>
  <si>
    <t xml:space="preserve">Приложение № 2 к информационной карте закупки </t>
  </si>
  <si>
    <t>Поставка специальной обуви</t>
  </si>
  <si>
    <t xml:space="preserve">Н(М)ЦД без НДС: </t>
  </si>
  <si>
    <t>Дата 26.09.2019г.</t>
  </si>
  <si>
    <t>Сапоги рабочие, кирзовые</t>
  </si>
  <si>
    <t xml:space="preserve">Сапоги рабочие, резиновые </t>
  </si>
  <si>
    <t>Сапоги резиновые рыбацкие</t>
  </si>
  <si>
    <t xml:space="preserve">Ботинки рабочие летние </t>
  </si>
  <si>
    <t>Поставщик №1 исх.№СР-00024352 от 01.08.19г.</t>
  </si>
  <si>
    <t>Поставщик № 2 исх. №б/н от 28.08.19г.</t>
  </si>
  <si>
    <t>Поставщик №3 исх.№ б/н от 01.08.19г.</t>
  </si>
  <si>
    <t xml:space="preserve">НДС 20%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</si>
</sst>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10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 readingOrder="1"/>
      <protection locked="0"/>
    </xf>
    <xf numFmtId="49" fontId="20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8</xdr:row>
      <xdr:rowOff>952500</xdr:rowOff>
    </xdr:from>
    <xdr:to>
      <xdr:col>14</xdr:col>
      <xdr:colOff>0</xdr:colOff>
      <xdr:row>8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8</xdr:row>
      <xdr:rowOff>923925</xdr:rowOff>
    </xdr:from>
    <xdr:to>
      <xdr:col>12</xdr:col>
      <xdr:colOff>1019175</xdr:colOff>
      <xdr:row>8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8</xdr:row>
      <xdr:rowOff>1600200</xdr:rowOff>
    </xdr:from>
    <xdr:to>
      <xdr:col>14</xdr:col>
      <xdr:colOff>1504950</xdr:colOff>
      <xdr:row>8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8</xdr:row>
      <xdr:rowOff>1400175</xdr:rowOff>
    </xdr:from>
    <xdr:to>
      <xdr:col>14</xdr:col>
      <xdr:colOff>419100</xdr:colOff>
      <xdr:row>8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70" zoomScaleNormal="70" workbookViewId="0">
      <selection activeCell="B13" sqref="B13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1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52.5" hidden="1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28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05" t="s">
        <v>24</v>
      </c>
      <c r="N4" s="106"/>
      <c r="O4" s="106"/>
      <c r="P4" s="106"/>
      <c r="Q4" s="62"/>
      <c r="R4" s="62"/>
    </row>
    <row r="5" spans="1:18" ht="18.75" customHeight="1" x14ac:dyDescent="0.3">
      <c r="A5" s="62"/>
      <c r="B5" s="62"/>
      <c r="C5" s="62"/>
      <c r="D5" s="62"/>
      <c r="E5" s="62"/>
      <c r="F5" s="62"/>
      <c r="G5" s="107" t="s">
        <v>25</v>
      </c>
      <c r="H5" s="108"/>
      <c r="I5" s="108"/>
      <c r="J5" s="108"/>
      <c r="K5" s="108"/>
      <c r="L5" s="108"/>
      <c r="M5" s="108"/>
      <c r="N5" s="108"/>
      <c r="O5" s="64"/>
      <c r="P5" s="64"/>
      <c r="Q5" s="62"/>
      <c r="R5" s="62"/>
    </row>
    <row r="6" spans="1:18" ht="15" customHeight="1" x14ac:dyDescent="0.25">
      <c r="A6" s="25"/>
      <c r="B6" s="4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2"/>
      <c r="O6" s="25"/>
      <c r="P6" s="25"/>
      <c r="Q6" s="25"/>
      <c r="R6" s="25"/>
    </row>
    <row r="7" spans="1:18" ht="30" customHeight="1" x14ac:dyDescent="0.2">
      <c r="A7" s="98" t="s">
        <v>16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18" ht="39" customHeight="1" x14ac:dyDescent="0.2">
      <c r="A8" s="99" t="s">
        <v>0</v>
      </c>
      <c r="B8" s="100" t="s">
        <v>14</v>
      </c>
      <c r="C8" s="101" t="s">
        <v>1</v>
      </c>
      <c r="D8" s="101" t="s">
        <v>2</v>
      </c>
      <c r="E8" s="88" t="s">
        <v>3</v>
      </c>
      <c r="F8" s="89"/>
      <c r="G8" s="103"/>
      <c r="H8" s="88" t="s">
        <v>9</v>
      </c>
      <c r="I8" s="89"/>
      <c r="J8" s="89"/>
      <c r="K8" s="90" t="s">
        <v>11</v>
      </c>
      <c r="L8" s="104" t="s">
        <v>17</v>
      </c>
      <c r="M8" s="104"/>
      <c r="N8" s="104"/>
      <c r="O8" s="84" t="s">
        <v>18</v>
      </c>
      <c r="P8" s="84"/>
      <c r="Q8" s="84"/>
      <c r="R8" s="84"/>
    </row>
    <row r="9" spans="1:18" ht="156" customHeight="1" x14ac:dyDescent="0.2">
      <c r="A9" s="99"/>
      <c r="B9" s="100"/>
      <c r="C9" s="102"/>
      <c r="D9" s="102"/>
      <c r="E9" s="42" t="s">
        <v>32</v>
      </c>
      <c r="F9" s="42" t="s">
        <v>33</v>
      </c>
      <c r="G9" s="42" t="s">
        <v>34</v>
      </c>
      <c r="H9" s="4" t="s">
        <v>10</v>
      </c>
      <c r="I9" s="4" t="s">
        <v>10</v>
      </c>
      <c r="J9" s="4" t="s">
        <v>10</v>
      </c>
      <c r="K9" s="91"/>
      <c r="L9" s="3" t="s">
        <v>12</v>
      </c>
      <c r="M9" s="3" t="s">
        <v>4</v>
      </c>
      <c r="N9" s="5" t="s">
        <v>5</v>
      </c>
      <c r="O9" s="26" t="s">
        <v>19</v>
      </c>
      <c r="P9" s="6" t="s">
        <v>6</v>
      </c>
      <c r="Q9" s="6" t="s">
        <v>7</v>
      </c>
      <c r="R9" s="50" t="s">
        <v>20</v>
      </c>
    </row>
    <row r="10" spans="1:18" s="61" customFormat="1" ht="33" customHeight="1" x14ac:dyDescent="0.2">
      <c r="A10" s="60">
        <v>1</v>
      </c>
      <c r="B10" s="71" t="s">
        <v>28</v>
      </c>
      <c r="C10" s="72" t="s">
        <v>23</v>
      </c>
      <c r="D10" s="73">
        <v>80</v>
      </c>
      <c r="E10" s="42">
        <v>1173</v>
      </c>
      <c r="F10" s="42">
        <v>1495.2</v>
      </c>
      <c r="G10" s="42">
        <v>1275</v>
      </c>
      <c r="H10" s="74"/>
      <c r="I10" s="74"/>
      <c r="J10" s="74"/>
      <c r="K10" s="75"/>
      <c r="L10" s="76">
        <f t="shared" ref="L10:L11" si="0">(E10+F10+G10)/3</f>
        <v>1314.3999999999999</v>
      </c>
      <c r="M10" s="77">
        <f t="shared" ref="M10:M11" si="1">SQRT(((SUM((POWER(E10-L10,2)),(POWER(F10-L10,2)),(POWER(G10-L10,2)))/(COLUMNS(E10:G10)-1))))</f>
        <v>164.67385949202747</v>
      </c>
      <c r="N10" s="77">
        <f t="shared" ref="N10:N11" si="2">M10/L10*100</f>
        <v>12.528443357579693</v>
      </c>
      <c r="O10" s="78">
        <f t="shared" ref="O10:O11" si="3">((D10/3)*(SUM(E10:G10)))</f>
        <v>105152</v>
      </c>
      <c r="P10" s="79">
        <f t="shared" ref="P10:P11" si="4">O10/D10</f>
        <v>1314.4</v>
      </c>
      <c r="Q10" s="78">
        <f t="shared" ref="Q10:Q11" si="5">ROUNDDOWN(P10,2)</f>
        <v>1314.4</v>
      </c>
      <c r="R10" s="80">
        <f t="shared" ref="R10:R11" si="6">Q10*D10</f>
        <v>105152</v>
      </c>
    </row>
    <row r="11" spans="1:18" s="61" customFormat="1" ht="33" customHeight="1" x14ac:dyDescent="0.2">
      <c r="A11" s="60">
        <v>2</v>
      </c>
      <c r="B11" s="71" t="s">
        <v>29</v>
      </c>
      <c r="C11" s="72" t="s">
        <v>23</v>
      </c>
      <c r="D11" s="73">
        <v>100</v>
      </c>
      <c r="E11" s="42">
        <v>539.58000000000004</v>
      </c>
      <c r="F11" s="42">
        <v>693.6</v>
      </c>
      <c r="G11" s="42">
        <v>586.5</v>
      </c>
      <c r="H11" s="74"/>
      <c r="I11" s="74"/>
      <c r="J11" s="74"/>
      <c r="K11" s="75"/>
      <c r="L11" s="76">
        <f t="shared" si="0"/>
        <v>606.56000000000006</v>
      </c>
      <c r="M11" s="77">
        <f t="shared" si="1"/>
        <v>78.945188580432173</v>
      </c>
      <c r="N11" s="77">
        <f t="shared" si="2"/>
        <v>13.015231564961779</v>
      </c>
      <c r="O11" s="78">
        <f t="shared" si="3"/>
        <v>60656.000000000007</v>
      </c>
      <c r="P11" s="79">
        <f t="shared" si="4"/>
        <v>606.56000000000006</v>
      </c>
      <c r="Q11" s="78">
        <f t="shared" si="5"/>
        <v>606.55999999999995</v>
      </c>
      <c r="R11" s="80">
        <f t="shared" si="6"/>
        <v>60655.999999999993</v>
      </c>
    </row>
    <row r="12" spans="1:18" s="61" customFormat="1" ht="33" customHeight="1" x14ac:dyDescent="0.2">
      <c r="A12" s="60">
        <v>3</v>
      </c>
      <c r="B12" s="71" t="s">
        <v>30</v>
      </c>
      <c r="C12" s="72" t="s">
        <v>23</v>
      </c>
      <c r="D12" s="73">
        <v>54</v>
      </c>
      <c r="E12" s="42">
        <v>931.5</v>
      </c>
      <c r="F12" s="42">
        <v>955.8</v>
      </c>
      <c r="G12" s="42">
        <v>1012.5</v>
      </c>
      <c r="H12" s="74"/>
      <c r="I12" s="74"/>
      <c r="J12" s="74"/>
      <c r="K12" s="75"/>
      <c r="L12" s="76">
        <f t="shared" ref="L12:L13" si="7">(E12+F12+G12)/3</f>
        <v>966.6</v>
      </c>
      <c r="M12" s="77">
        <f t="shared" ref="M12:M13" si="8">SQRT(((SUM((POWER(E12-L12,2)),(POWER(F12-L12,2)),(POWER(G12-L12,2)))/(COLUMNS(E12:G12)-1))))</f>
        <v>41.565971659519768</v>
      </c>
      <c r="N12" s="77">
        <f t="shared" ref="N12:N13" si="9">M12/L12*100</f>
        <v>4.300224669927557</v>
      </c>
      <c r="O12" s="78">
        <f t="shared" ref="O12:O13" si="10">((D12/3)*(SUM(E12:G12)))</f>
        <v>52196.4</v>
      </c>
      <c r="P12" s="79">
        <f t="shared" ref="P12:P13" si="11">O12/D12</f>
        <v>966.6</v>
      </c>
      <c r="Q12" s="78">
        <f t="shared" ref="Q12:Q13" si="12">ROUNDDOWN(P12,2)</f>
        <v>966.6</v>
      </c>
      <c r="R12" s="80">
        <f t="shared" ref="R12:R13" si="13">Q12*D12</f>
        <v>52196.4</v>
      </c>
    </row>
    <row r="13" spans="1:18" s="61" customFormat="1" ht="33" customHeight="1" x14ac:dyDescent="0.2">
      <c r="A13" s="60">
        <v>4</v>
      </c>
      <c r="B13" s="71" t="s">
        <v>31</v>
      </c>
      <c r="C13" s="72" t="s">
        <v>23</v>
      </c>
      <c r="D13" s="73">
        <v>61</v>
      </c>
      <c r="E13" s="42">
        <v>1679</v>
      </c>
      <c r="F13" s="42">
        <v>1195.8</v>
      </c>
      <c r="G13" s="42">
        <v>1825</v>
      </c>
      <c r="H13" s="74"/>
      <c r="I13" s="74"/>
      <c r="J13" s="74"/>
      <c r="K13" s="75"/>
      <c r="L13" s="76">
        <f t="shared" si="7"/>
        <v>1566.6000000000001</v>
      </c>
      <c r="M13" s="77">
        <f t="shared" si="8"/>
        <v>329.3151681899879</v>
      </c>
      <c r="N13" s="77">
        <f t="shared" si="9"/>
        <v>21.021011629643041</v>
      </c>
      <c r="O13" s="78">
        <f t="shared" si="10"/>
        <v>95562.599999999991</v>
      </c>
      <c r="P13" s="79">
        <f t="shared" si="11"/>
        <v>1566.6</v>
      </c>
      <c r="Q13" s="78">
        <f t="shared" si="12"/>
        <v>1566.6</v>
      </c>
      <c r="R13" s="80">
        <f t="shared" si="13"/>
        <v>95562.599999999991</v>
      </c>
    </row>
    <row r="14" spans="1:18" s="1" customFormat="1" ht="15" customHeight="1" x14ac:dyDescent="0.2">
      <c r="A14" s="15"/>
      <c r="B14" s="16"/>
      <c r="C14" s="17"/>
      <c r="D14" s="41"/>
      <c r="E14" s="18"/>
      <c r="F14" s="18"/>
      <c r="G14" s="18"/>
      <c r="H14" s="18"/>
      <c r="I14" s="18"/>
      <c r="J14" s="18"/>
      <c r="K14" s="19"/>
      <c r="L14" s="20"/>
      <c r="M14" s="21"/>
      <c r="N14" s="53"/>
      <c r="O14" s="92" t="s">
        <v>13</v>
      </c>
      <c r="P14" s="92"/>
      <c r="Q14" s="93"/>
      <c r="R14" s="24">
        <f>SUM(R10:R13)</f>
        <v>313567</v>
      </c>
    </row>
    <row r="15" spans="1:18" s="1" customFormat="1" ht="15" customHeight="1" x14ac:dyDescent="0.25">
      <c r="A15" s="65"/>
      <c r="B15" s="63" t="s">
        <v>26</v>
      </c>
      <c r="C15" s="95">
        <v>261305.83</v>
      </c>
      <c r="D15" s="95"/>
      <c r="E15" s="95"/>
      <c r="F15" s="70" t="s">
        <v>8</v>
      </c>
      <c r="G15" s="19"/>
      <c r="H15" s="19"/>
      <c r="I15" s="19"/>
      <c r="J15" s="19"/>
      <c r="K15" s="19"/>
      <c r="L15" s="20"/>
      <c r="M15" s="66"/>
      <c r="N15" s="67"/>
      <c r="O15" s="68"/>
      <c r="P15" s="68"/>
      <c r="Q15" s="68"/>
      <c r="R15" s="69"/>
    </row>
    <row r="16" spans="1:18" s="1" customFormat="1" ht="27.75" customHeight="1" x14ac:dyDescent="0.25">
      <c r="A16" s="65"/>
      <c r="B16" s="63" t="s">
        <v>35</v>
      </c>
      <c r="C16" s="96">
        <v>52261.17</v>
      </c>
      <c r="D16" s="96"/>
      <c r="E16" s="96"/>
      <c r="F16" s="70" t="s">
        <v>8</v>
      </c>
      <c r="G16" s="19"/>
      <c r="H16" s="19"/>
      <c r="I16" s="19"/>
      <c r="J16" s="19"/>
      <c r="K16" s="19"/>
      <c r="L16" s="20"/>
      <c r="M16" s="66"/>
      <c r="N16" s="67"/>
      <c r="O16" s="68"/>
      <c r="P16" s="68"/>
      <c r="Q16" s="68"/>
      <c r="R16" s="69"/>
    </row>
    <row r="17" spans="1:18" s="7" customFormat="1" ht="48" customHeight="1" x14ac:dyDescent="0.25">
      <c r="A17" s="85" t="s">
        <v>21</v>
      </c>
      <c r="B17" s="85"/>
      <c r="C17" s="85"/>
      <c r="D17" s="85"/>
      <c r="E17" s="85"/>
      <c r="F17" s="85"/>
      <c r="G17" s="85"/>
      <c r="H17" s="85"/>
      <c r="I17" s="85"/>
      <c r="J17" s="85"/>
      <c r="K17" s="28"/>
      <c r="L17" s="31">
        <f>R14</f>
        <v>313567</v>
      </c>
      <c r="M17" s="23" t="s">
        <v>8</v>
      </c>
      <c r="N17" s="54"/>
      <c r="O17" s="23"/>
      <c r="P17" s="23"/>
      <c r="Q17" s="23"/>
      <c r="R17" s="22"/>
    </row>
    <row r="18" spans="1:18" ht="52.5" customHeight="1" x14ac:dyDescent="0.2">
      <c r="A18" s="86" t="s">
        <v>15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21.75" customHeight="1" x14ac:dyDescent="0.2">
      <c r="A19" s="44"/>
      <c r="B19" s="86" t="s">
        <v>22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55"/>
      <c r="O19" s="44"/>
      <c r="P19" s="44"/>
      <c r="Q19" s="44"/>
      <c r="R19" s="44"/>
    </row>
    <row r="20" spans="1:18" ht="9" customHeight="1" x14ac:dyDescent="0.25">
      <c r="A20" s="14"/>
      <c r="B20" s="48"/>
      <c r="C20" s="33"/>
      <c r="D20" s="33"/>
      <c r="E20" s="33"/>
      <c r="F20" s="33"/>
      <c r="G20" s="34"/>
      <c r="H20" s="34"/>
      <c r="I20" s="34"/>
      <c r="J20" s="34"/>
      <c r="K20" s="34"/>
      <c r="L20" s="35"/>
      <c r="M20" s="33"/>
      <c r="N20" s="56"/>
      <c r="O20" s="10"/>
      <c r="P20" s="45"/>
      <c r="Q20" s="45"/>
      <c r="R20" s="45"/>
    </row>
    <row r="21" spans="1:18" s="8" customFormat="1" ht="16.5" customHeight="1" x14ac:dyDescent="0.25">
      <c r="A21" s="43"/>
      <c r="B21" s="36"/>
      <c r="C21" s="36"/>
      <c r="D21" s="33"/>
      <c r="E21" s="37"/>
      <c r="F21" s="38"/>
      <c r="G21" s="39"/>
      <c r="H21" s="39"/>
      <c r="I21" s="39"/>
      <c r="J21" s="39"/>
      <c r="K21" s="39"/>
      <c r="L21" s="40"/>
      <c r="M21" s="40"/>
      <c r="N21" s="58"/>
      <c r="O21" s="13"/>
      <c r="P21" s="32"/>
      <c r="Q21" s="46"/>
    </row>
    <row r="22" spans="1:18" s="8" customFormat="1" ht="18" customHeight="1" x14ac:dyDescent="0.25">
      <c r="A22" s="43"/>
      <c r="B22" s="81" t="s">
        <v>27</v>
      </c>
      <c r="C22" s="81"/>
      <c r="D22" s="81"/>
      <c r="E22" s="81"/>
      <c r="F22" s="81"/>
      <c r="G22" s="39"/>
      <c r="H22" s="39"/>
      <c r="I22" s="39"/>
      <c r="J22" s="39"/>
      <c r="K22" s="39"/>
      <c r="L22" s="40"/>
      <c r="M22" s="40"/>
      <c r="N22" s="58"/>
      <c r="O22" s="13"/>
    </row>
    <row r="23" spans="1:18" ht="1.5" customHeight="1" x14ac:dyDescent="0.25">
      <c r="A23" s="82"/>
      <c r="B23" s="82"/>
      <c r="C23" s="94"/>
      <c r="D23" s="94"/>
      <c r="E23" s="94"/>
      <c r="F23" s="94"/>
      <c r="L23" s="30"/>
      <c r="M23" s="9"/>
      <c r="N23" s="59"/>
      <c r="O23" s="9"/>
    </row>
    <row r="24" spans="1:18" s="8" customFormat="1" ht="7.5" customHeight="1" x14ac:dyDescent="0.25">
      <c r="A24" s="83"/>
      <c r="B24" s="83"/>
      <c r="C24" s="83"/>
      <c r="D24" s="10"/>
      <c r="E24" s="11"/>
      <c r="F24" s="12"/>
      <c r="L24" s="27"/>
      <c r="M24" s="29"/>
      <c r="N24" s="57"/>
      <c r="O24" s="29"/>
    </row>
  </sheetData>
  <mergeCells count="23">
    <mergeCell ref="A2:R3"/>
    <mergeCell ref="A7:R7"/>
    <mergeCell ref="A8:A9"/>
    <mergeCell ref="B8:B9"/>
    <mergeCell ref="C8:C9"/>
    <mergeCell ref="D8:D9"/>
    <mergeCell ref="E8:G8"/>
    <mergeCell ref="L8:N8"/>
    <mergeCell ref="M4:P4"/>
    <mergeCell ref="G5:N5"/>
    <mergeCell ref="B22:F22"/>
    <mergeCell ref="A23:B23"/>
    <mergeCell ref="A24:C24"/>
    <mergeCell ref="O8:R8"/>
    <mergeCell ref="A17:J17"/>
    <mergeCell ref="A18:R18"/>
    <mergeCell ref="H8:J8"/>
    <mergeCell ref="K8:K9"/>
    <mergeCell ref="O14:Q14"/>
    <mergeCell ref="C23:F23"/>
    <mergeCell ref="B19:M19"/>
    <mergeCell ref="C15:E15"/>
    <mergeCell ref="C16:E16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1" fitToHeight="0" orientation="landscape" r:id="rId1"/>
  <ignoredErrors>
    <ignoredError sqref="M10:M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2019-09-25T09:48:09Z</cp:lastPrinted>
  <dcterms:created xsi:type="dcterms:W3CDTF">2014-01-15T18:15:09Z</dcterms:created>
  <dcterms:modified xsi:type="dcterms:W3CDTF">2019-10-14T06:12:48Z</dcterms:modified>
</cp:coreProperties>
</file>